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DFFE7DC8-B0D6-4480-AAC0-0A4715686392}" xr6:coauthVersionLast="47" xr6:coauthVersionMax="47" xr10:uidLastSave="{00000000-0000-0000-0000-000000000000}"/>
  <bookViews>
    <workbookView xWindow="9270" yWindow="6255" windowWidth="21600" windowHeight="1129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0">Conciliacion_Eg!$A$1:$C$51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46" i="60" l="1"/>
  <c r="D62" i="59"/>
  <c r="E62" i="59"/>
  <c r="D28" i="62" l="1"/>
  <c r="C28" i="62"/>
  <c r="D58" i="62" l="1"/>
  <c r="C58" i="62"/>
  <c r="D56" i="62"/>
  <c r="C56" i="62"/>
  <c r="D54" i="62"/>
  <c r="C54" i="62"/>
  <c r="D52" i="62"/>
  <c r="C52" i="62"/>
  <c r="D50" i="62"/>
  <c r="C50" i="62"/>
  <c r="D125" i="62"/>
  <c r="C125" i="62"/>
  <c r="D117" i="62"/>
  <c r="C117" i="62"/>
  <c r="D115" i="62"/>
  <c r="C115" i="62"/>
  <c r="D113" i="62"/>
  <c r="C113" i="62"/>
  <c r="D107" i="62"/>
  <c r="C107" i="62"/>
  <c r="D104" i="62"/>
  <c r="D103" i="62" s="1"/>
  <c r="D102" i="62" s="1"/>
  <c r="C104" i="62"/>
  <c r="C103" i="62" s="1"/>
  <c r="C102" i="62" s="1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D61" i="62" s="1"/>
  <c r="C62" i="62"/>
  <c r="C61" i="62" l="1"/>
  <c r="D49" i="62"/>
  <c r="C49" i="62"/>
  <c r="D48" i="62" l="1"/>
  <c r="D135" i="62" s="1"/>
  <c r="C48" i="62"/>
  <c r="C135" i="62" s="1"/>
  <c r="D37" i="62"/>
  <c r="C37" i="62"/>
  <c r="D20" i="62"/>
  <c r="C20" i="62"/>
  <c r="D43" i="62" l="1"/>
  <c r="C43" i="62"/>
  <c r="D15" i="62" l="1"/>
  <c r="C15" i="62"/>
  <c r="C25" i="61" l="1"/>
  <c r="C21" i="61"/>
  <c r="C16" i="61"/>
  <c r="C204" i="60" l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99" i="60" l="1"/>
  <c r="C185" i="60"/>
  <c r="C170" i="60"/>
  <c r="C160" i="60"/>
  <c r="C127" i="60"/>
  <c r="C214" i="60"/>
  <c r="C215" i="60"/>
  <c r="C87" i="60"/>
  <c r="C85" i="60"/>
  <c r="C83" i="60"/>
  <c r="C77" i="60"/>
  <c r="C74" i="60"/>
  <c r="C65" i="60"/>
  <c r="C59" i="60"/>
  <c r="C98" i="60" l="1"/>
  <c r="C73" i="60"/>
  <c r="C58" i="60"/>
  <c r="C37" i="60" l="1"/>
  <c r="C34" i="60"/>
  <c r="C28" i="60"/>
  <c r="C25" i="60"/>
  <c r="C19" i="60"/>
  <c r="C9" i="60"/>
  <c r="C8" i="60" l="1"/>
  <c r="E54" i="59"/>
  <c r="D54" i="59"/>
  <c r="E80" i="59" l="1"/>
  <c r="D80" i="59"/>
  <c r="E74" i="59"/>
  <c r="D74" i="59"/>
  <c r="G113" i="59" l="1"/>
  <c r="F113" i="59"/>
  <c r="E113" i="59"/>
  <c r="D113" i="59"/>
  <c r="G103" i="59"/>
  <c r="F103" i="59"/>
  <c r="E103" i="59"/>
  <c r="D103" i="59"/>
  <c r="C139" i="59" l="1"/>
  <c r="C127" i="59"/>
  <c r="C120" i="59"/>
  <c r="C113" i="59"/>
  <c r="C103" i="59"/>
  <c r="C96" i="59"/>
  <c r="C90" i="59"/>
  <c r="C80" i="59"/>
  <c r="C74" i="59"/>
  <c r="C62" i="59"/>
  <c r="C54" i="59"/>
  <c r="C41" i="59"/>
  <c r="C32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<sst xmlns="http://schemas.openxmlformats.org/spreadsheetml/2006/main" count="971" uniqueCount="679">
  <si>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</si>
  <si>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</si>
  <si>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</si>
  <si>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</si>
  <si>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</si>
  <si>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</si>
  <si>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</si>
  <si>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</si>
  <si>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</si>
  <si>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</si>
  <si>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</si>
  <si>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</si>
  <si>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</si>
  <si>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</si>
  <si>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</si>
  <si>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</si>
  <si>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</si>
  <si>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</si>
  <si>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</si>
  <si>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</si>
  <si>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</si>
  <si>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</si>
  <si>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</si>
  <si>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</si>
  <si>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</si>
  <si>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</si>
  <si>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</si>
  <si>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</si>
  <si>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</si>
  <si>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</si>
  <si>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</si>
  <si>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</si>
  <si>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</si>
  <si>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</si>
  <si>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</si>
  <si>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</si>
  <si>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</si>
  <si>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</si>
  <si>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</si>
  <si>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</si>
  <si>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</si>
  <si>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</si>
  <si>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</si>
  <si>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</si>
  <si>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</si>
  <si>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</si>
  <si>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</si>
  <si>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</si>
  <si>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</si>
  <si>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</si>
  <si>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</si>
  <si>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</si>
  <si>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</si>
  <si>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</si>
  <si>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</si>
  <si>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</si>
  <si>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</si>
  <si>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</si>
  <si>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</si>
  <si>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</si>
  <si>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</si>
  <si>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</si>
  <si>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</si>
  <si>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</si>
  <si>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</si>
  <si>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</si>
  <si>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</si>
  <si>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</si>
  <si>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</si>
  <si>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</si>
  <si>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</si>
  <si>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</si>
  <si>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</si>
  <si>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</si>
  <si>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</si>
  <si>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</si>
  <si>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</si>
  <si>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</si>
  <si>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</si>
  <si>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</si>
  <si>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</si>
  <si>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</si>
  <si>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</si>
  <si>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</si>
  <si>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</si>
  <si>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</si>
  <si>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</si>
  <si>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</si>
  <si>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</si>
  <si>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</si>
  <si>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</si>
  <si>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</si>
  <si>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</si>
  <si>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</si>
  <si>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</si>
  <si>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</si>
  <si>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</si>
  <si>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</si>
  <si>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</si>
  <si>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</si>
  <si>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</si>
  <si>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</si>
  <si>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</si>
  <si>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</si>
  <si>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</si>
  <si>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</si>
  <si>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</si>
  <si>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</si>
  <si>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</si>
  <si>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</si>
  <si>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</si>
  <si>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</si>
  <si>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</si>
  <si>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</si>
  <si>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</si>
  <si>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</si>
  <si>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</si>
  <si>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</si>
  <si>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</si>
  <si>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</si>
  <si>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</si>
  <si>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</si>
  <si>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</si>
  <si>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</si>
  <si>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</si>
  <si>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</si>
  <si>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</si>
  <si>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</si>
  <si>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</si>
  <si>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</si>
  <si>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</si>
  <si>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</si>
  <si>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</si>
  <si>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</si>
  <si>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</si>
  <si>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</si>
  <si>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</si>
  <si>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</si>
  <si>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</si>
  <si>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</si>
  <si>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</si>
  <si>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</si>
  <si>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</si>
  <si>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</si>
  <si>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</si>
  <si>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</si>
  <si>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</si>
  <si>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</si>
  <si>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</si>
  <si>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</si>
  <si>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</si>
  <si>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</si>
  <si>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</si>
  <si>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</si>
  <si>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</si>
  <si>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</si>
  <si>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</si>
  <si>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</si>
  <si>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</si>
  <si>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</si>
  <si>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</si>
  <si>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</si>
  <si>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</si>
  <si>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</si>
  <si>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</si>
  <si>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</si>
  <si>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</si>
  <si>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</si>
  <si>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</si>
  <si>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</si>
  <si>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</si>
  <si>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</si>
  <si>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</si>
  <si>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</si>
  <si>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</si>
  <si>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</si>
  <si>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</si>
  <si>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</si>
  <si>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</si>
  <si>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</si>
  <si>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</si>
  <si>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</si>
  <si>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</si>
  <si>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</si>
  <si>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</si>
  <si>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</si>
  <si>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</si>
  <si>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</si>
  <si>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</si>
  <si>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</si>
  <si>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</si>
  <si>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</si>
  <si>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</si>
  <si>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</si>
  <si>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</si>
  <si>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</si>
  <si>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</si>
  <si>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</si>
  <si>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</si>
  <si>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</si>
  <si>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</si>
  <si>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</si>
  <si>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</si>
  <si>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</si>
  <si>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</si>
  <si>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</si>
  <si>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</si>
  <si>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</si>
  <si>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</si>
  <si>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</si>
  <si>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</si>
  <si>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</si>
  <si>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</si>
  <si>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</si>
  <si>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</si>
  <si>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</si>
  <si>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</si>
  <si>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</si>
  <si>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</si>
  <si>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</si>
  <si>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</si>
  <si>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</si>
  <si>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</si>
  <si>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</si>
  <si>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</si>
  <si>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</si>
  <si>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</si>
  <si>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</si>
  <si>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</si>
  <si>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</si>
  <si>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</si>
  <si>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</si>
  <si>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</si>
  <si>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</si>
  <si>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</si>
  <si>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</si>
  <si>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</si>
  <si>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</si>
  <si>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</si>
  <si>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</si>
  <si>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</si>
  <si>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</si>
  <si>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</si>
  <si>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</si>
  <si>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</si>
  <si>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</si>
  <si>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</si>
  <si>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</si>
  <si>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</si>
  <si>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</si>
  <si>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</si>
  <si>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</si>
  <si>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</si>
  <si>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</si>
  <si>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</si>
  <si>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</si>
  <si>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</si>
  <si>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</si>
  <si>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</si>
  <si>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</si>
  <si>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</si>
  <si>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</si>
  <si>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</si>
  <si>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</si>
  <si>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</si>
  <si>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</si>
  <si>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</si>
  <si>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</si>
  <si>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</si>
  <si>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</si>
  <si>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</si>
  <si>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</si>
  <si>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</si>
  <si>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</si>
  <si>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</si>
  <si>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</si>
  <si>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</si>
  <si>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</si>
  <si>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</si>
  <si>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</si>
  <si>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</si>
  <si>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</si>
  <si>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</si>
  <si>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</si>
  <si>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</si>
  <si>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</si>
  <si>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</si>
  <si>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</si>
  <si>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</si>
  <si>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</si>
  <si>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</si>
  <si>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</si>
  <si>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</si>
  <si>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</si>
  <si>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</si>
  <si>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</si>
  <si>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</si>
  <si>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</si>
  <si>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</si>
  <si>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</si>
  <si>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</si>
  <si>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</si>
  <si>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</si>
  <si>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</si>
  <si>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</si>
  <si>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</si>
  <si>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</si>
  <si>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</si>
  <si>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</si>
  <si>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</si>
  <si>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</si>
  <si>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</si>
  <si>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</si>
  <si>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</si>
  <si>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</si>
  <si>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</si>
  <si>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</si>
  <si>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</si>
  <si>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</si>
  <si>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</si>
  <si>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</si>
  <si>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</si>
  <si>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</si>
  <si>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</si>
  <si>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</si>
  <si>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</si>
  <si>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</si>
  <si>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</si>
  <si>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</si>
  <si>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</si>
  <si>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</si>
  <si>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</si>
  <si>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</si>
  <si>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</si>
  <si>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</si>
  <si>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</si>
  <si>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</si>
  <si>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</si>
  <si>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</si>
  <si>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</si>
  <si>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</si>
  <si>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</si>
  <si>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</si>
  <si>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</si>
  <si>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</si>
  <si>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</si>
  <si>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</si>
  <si>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</si>
  <si>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</si>
  <si>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</si>
  <si>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</si>
  <si>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</si>
  <si>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</si>
  <si>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</si>
  <si>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</si>
  <si>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</si>
  <si>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</si>
  <si>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</si>
  <si>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</si>
  <si>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</si>
  <si>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</si>
  <si>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</si>
  <si>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</si>
  <si>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</si>
  <si>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</si>
  <si>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</si>
  <si>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</si>
  <si>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</si>
  <si>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</si>
  <si>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</si>
  <si>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</si>
  <si>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</si>
  <si>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</si>
  <si>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</si>
  <si>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</si>
  <si>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</si>
  <si>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</si>
  <si>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</si>
  <si>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</si>
  <si>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</si>
  <si>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</si>
  <si>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</si>
  <si>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</si>
  <si>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</si>
  <si>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</si>
  <si>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</si>
  <si>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</si>
  <si>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</si>
  <si>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</si>
  <si>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</si>
  <si>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</si>
  <si>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</si>
  <si>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</si>
  <si>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</si>
  <si>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</si>
  <si>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</si>
  <si>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</si>
  <si>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</si>
  <si>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</si>
  <si>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</si>
  <si>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</si>
  <si>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</si>
  <si>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</si>
  <si>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</si>
  <si>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</si>
  <si>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</si>
  <si>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</si>
  <si>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</si>
  <si>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</si>
  <si>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</si>
  <si>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</si>
  <si>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</si>
  <si>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</si>
  <si>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</si>
  <si>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</si>
  <si>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</si>
  <si>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</si>
  <si>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</si>
  <si>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</si>
  <si>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</si>
  <si>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</si>
  <si>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</si>
  <si>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</si>
  <si>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</si>
  <si>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</si>
  <si>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</si>
  <si>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</si>
  <si>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</si>
  <si>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</si>
  <si>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</si>
  <si>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</si>
  <si>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</si>
  <si>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</si>
  <si>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</si>
  <si>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</si>
  <si>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</si>
  <si>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</si>
  <si>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</si>
  <si>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</si>
  <si>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</si>
  <si>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</si>
  <si>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</si>
  <si>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</si>
  <si>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</si>
  <si>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</si>
  <si>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</si>
  <si>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</si>
  <si>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</si>
  <si>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</si>
  <si>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</si>
  <si>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</si>
  <si>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</si>
  <si>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</si>
  <si>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</si>
  <si>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</si>
  <si>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</si>
  <si>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</si>
  <si>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</si>
  <si>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</si>
  <si>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</si>
  <si>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</si>
  <si>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</si>
  <si>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</si>
  <si>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</si>
  <si>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</si>
  <si>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</si>
  <si>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</si>
  <si>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</si>
  <si>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</si>
  <si>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</si>
  <si>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</si>
  <si>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</si>
  <si>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</si>
  <si>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</si>
  <si>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</si>
  <si>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</si>
  <si>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</si>
  <si>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</si>
  <si>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</si>
  <si>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</si>
  <si>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</si>
  <si>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</si>
  <si>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</si>
  <si>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</si>
  <si>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</si>
  <si>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</si>
  <si>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</si>
  <si>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</si>
  <si>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</si>
  <si>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</si>
  <si>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</si>
  <si>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</si>
  <si>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</si>
  <si>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</si>
  <si>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</si>
  <si>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</si>
  <si>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</si>
  <si>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</si>
  <si>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</si>
  <si>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</si>
  <si>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</si>
  <si>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</si>
  <si>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</si>
  <si>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</si>
  <si>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</si>
  <si>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</si>
  <si>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</si>
  <si>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</si>
  <si>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</si>
  <si>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</si>
  <si>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</si>
  <si>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</si>
  <si>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</si>
  <si>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</si>
  <si>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</si>
  <si>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</si>
  <si>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</si>
  <si>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</si>
  <si>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</si>
  <si>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</si>
  <si>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</si>
  <si>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</si>
  <si>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</si>
  <si>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</si>
  <si>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</si>
  <si>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</si>
  <si>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</si>
  <si>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</si>
  <si>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</si>
  <si>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</si>
  <si>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</si>
  <si>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</si>
  <si>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</si>
  <si>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</si>
  <si>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</si>
  <si>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</si>
  <si>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</si>
  <si>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</si>
  <si>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</si>
  <si>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</si>
  <si>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</si>
  <si>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</si>
  <si>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</si>
  <si>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</si>
  <si>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</si>
  <si>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</si>
  <si>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</si>
  <si>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</si>
  <si>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</si>
  <si>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</si>
  <si>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</si>
  <si>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</si>
  <si>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</si>
  <si>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</si>
  <si>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</si>
  <si>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</si>
  <si>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</si>
  <si>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</si>
  <si>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</si>
  <si>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</si>
  <si>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</si>
  <si>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</si>
  <si>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</si>
  <si>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</si>
  <si>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</si>
  <si>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</si>
  <si>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</si>
  <si>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</si>
  <si>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</si>
  <si>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</si>
  <si>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</si>
  <si>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</si>
  <si>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</si>
  <si>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</si>
  <si>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</si>
  <si>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</si>
  <si>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</si>
  <si>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</si>
  <si>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</si>
  <si>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</si>
  <si>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</si>
  <si>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</si>
  <si>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</si>
  <si>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</si>
  <si>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</si>
  <si>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</si>
  <si>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</si>
  <si>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</si>
  <si>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</si>
  <si>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</si>
  <si>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</si>
  <si>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</si>
  <si>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</si>
  <si>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</si>
  <si>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</si>
  <si>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</si>
  <si>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</si>
  <si>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</si>
  <si>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</si>
  <si>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</si>
  <si>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</si>
  <si>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</si>
  <si>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</si>
  <si>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</si>
  <si>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</si>
  <si>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</si>
  <si>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</si>
  <si>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</si>
  <si>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</si>
  <si>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</si>
  <si>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</si>
  <si>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</si>
  <si>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</si>
  <si>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</si>
  <si>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</si>
  <si>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</si>
  <si>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</si>
  <si>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</si>
  <si>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</si>
  <si>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</si>
  <si>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</si>
  <si>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</si>
  <si>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</si>
  <si>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</si>
  <si>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</si>
  <si>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</si>
  <si>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</si>
  <si>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</si>
  <si>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</si>
  <si>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</si>
  <si>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</si>
  <si>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</si>
  <si>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</si>
  <si>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</si>
  <si>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</si>
  <si>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</si>
  <si>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</si>
  <si>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</si>
  <si>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</si>
  <si>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</si>
  <si>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</si>
  <si>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</si>
  <si>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</si>
  <si>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</si>
  <si>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</si>
  <si>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</si>
  <si>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</si>
  <si>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</si>
  <si>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</si>
  <si>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</si>
  <si>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</si>
  <si>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Vivienda de León, Guanajuato (IMUVI)</t>
  </si>
  <si>
    <t>Si es factible de cobro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</si>
  <si>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</si>
  <si>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</si>
  <si>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Factibles de pago</t>
  </si>
  <si>
    <t>Del total de las cuentas por cobrar se determinan cuales ya son incobrables en su totalidad, pero se continuan con las gestiones para tratar de llevar a cabo la cobranza o recuperar el bien</t>
  </si>
  <si>
    <t>La vigencia de la licencia se divide entre el número de meses para amortizar</t>
  </si>
  <si>
    <t>No aplica</t>
  </si>
  <si>
    <t>En uso</t>
  </si>
  <si>
    <t>Línea recta</t>
  </si>
  <si>
    <t>Se registra de forma mensual la depreciación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</si>
  <si>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</si>
  <si>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</si>
  <si>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</si>
  <si>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Se integra a la producción del proceso con el valor de adquisición</t>
  </si>
  <si>
    <t>Última compra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</si>
  <si>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</si>
  <si>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</si>
  <si>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</si>
  <si>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</si>
  <si>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</si>
  <si>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</si>
  <si>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</si>
  <si>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</si>
  <si>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</si>
  <si>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</si>
  <si>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La vigencia del software se divide entre el número de meses para amortizar</t>
  </si>
  <si>
    <t>Correspondiente del 1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</si>
</sst>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10" fontId="13" fillId="0" borderId="0" xfId="14" applyNumberFormat="1" applyFont="1"/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12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13" fillId="0" borderId="0" xfId="9" applyFont="1" applyAlignment="1">
      <alignment horizontal="left" vertical="center"/>
    </xf>
    <xf numFmtId="0" fontId="3" fillId="0" borderId="0" xfId="9" applyFont="1" applyAlignment="1">
      <alignment vertical="center"/>
    </xf>
    <xf numFmtId="0" fontId="12" fillId="0" borderId="0" xfId="9" quotePrefix="1" applyFont="1" applyAlignment="1">
      <alignment horizontal="left" vertical="center"/>
    </xf>
    <xf numFmtId="4" fontId="12" fillId="0" borderId="0" xfId="9" applyNumberFormat="1" applyFont="1" applyAlignment="1">
      <alignment vertical="center"/>
    </xf>
    <xf numFmtId="4" fontId="13" fillId="0" borderId="0" xfId="9" applyNumberFormat="1" applyFont="1" applyAlignment="1">
      <alignment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535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2690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463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20989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427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00646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53237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4.7109375" style="14" customWidth="1"/>
    <col min="2" max="2" width="73.7109375" style="14" bestFit="1" customWidth="1"/>
    <col min="3" max="16384" width="12.7109375" style="14"/>
  </cols>
  <sheetData>
    <row r="1" spans="1:4" x14ac:dyDescent="0.2">
      <c r="A1" s="143" t="s">
        <v>651</v>
      </c>
      <c r="B1" s="144"/>
      <c r="C1" s="145" t="s">
        <v>0</v>
      </c>
      <c r="D1" s="146">
        <v>2022</v>
      </c>
    </row>
    <row r="2" spans="1:4" x14ac:dyDescent="0.2">
      <c r="A2" s="147" t="s">
        <v>1</v>
      </c>
      <c r="B2" s="139"/>
      <c r="C2" s="148" t="s">
        <v>2</v>
      </c>
      <c r="D2" s="149" t="s">
        <v>3</v>
      </c>
    </row>
    <row r="3" spans="1:4" x14ac:dyDescent="0.2">
      <c r="A3" s="147" t="s">
        <v>678</v>
      </c>
      <c r="B3" s="139"/>
      <c r="C3" s="148" t="s">
        <v>4</v>
      </c>
      <c r="D3" s="150">
        <v>4</v>
      </c>
    </row>
    <row r="4" spans="1:4" x14ac:dyDescent="0.2">
      <c r="A4" s="151" t="s">
        <v>5</v>
      </c>
      <c r="B4" s="140"/>
      <c r="C4" s="140"/>
      <c r="D4" s="152"/>
    </row>
    <row r="5" spans="1:4" ht="15" customHeight="1" x14ac:dyDescent="0.2">
      <c r="A5" s="141" t="s">
        <v>6</v>
      </c>
      <c r="B5" s="142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4" t="s">
        <v>64</v>
      </c>
      <c r="B43" s="164"/>
      <c r="C43" s="136"/>
      <c r="D43" s="136"/>
      <c r="E43" s="13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55" customWidth="1"/>
    <col min="2" max="2" width="63.28515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Instituto Municipal de Vivienda de León, Guanajuato (IMUVI)</v>
      </c>
      <c r="B1" s="170"/>
      <c r="C1" s="171"/>
    </row>
    <row r="2" spans="1:3" s="54" customFormat="1" ht="18" customHeight="1" x14ac:dyDescent="0.25">
      <c r="A2" s="172" t="s">
        <v>523</v>
      </c>
      <c r="B2" s="173"/>
      <c r="C2" s="174"/>
    </row>
    <row r="3" spans="1:3" s="54" customFormat="1" ht="18" customHeight="1" x14ac:dyDescent="0.25">
      <c r="A3" s="172" t="str">
        <f>ESF!A3</f>
        <v>Correspondiente del 1 enero al 31 de diciembre de 2022</v>
      </c>
      <c r="B3" s="173"/>
      <c r="C3" s="174"/>
    </row>
    <row r="4" spans="1:3" s="56" customFormat="1" x14ac:dyDescent="0.2">
      <c r="A4" s="175" t="s">
        <v>524</v>
      </c>
      <c r="B4" s="176"/>
      <c r="C4" s="177"/>
    </row>
    <row r="5" spans="1:3" x14ac:dyDescent="0.2">
      <c r="A5" s="71" t="s">
        <v>525</v>
      </c>
      <c r="B5" s="71"/>
      <c r="C5" s="72">
        <v>108444338.30000001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f>SUM(C8:C13)</f>
        <v>21825844.079999998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21825844.079999998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14354837.15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0</v>
      </c>
    </row>
    <row r="18" spans="1:3" x14ac:dyDescent="0.2">
      <c r="A18" s="86">
        <v>3.3</v>
      </c>
      <c r="B18" s="81" t="s">
        <v>538</v>
      </c>
      <c r="C18" s="87">
        <v>14354837.15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f>C5+C7-C15</f>
        <v>115915345.23</v>
      </c>
    </row>
    <row r="22" spans="1:3" ht="20.45" customHeight="1" x14ac:dyDescent="0.2">
      <c r="B22" s="178" t="s">
        <v>64</v>
      </c>
      <c r="C22" s="178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55" customWidth="1"/>
    <col min="2" max="2" width="62.28515625" style="55" customWidth="1"/>
    <col min="3" max="3" width="17.7109375" style="55" customWidth="1"/>
    <col min="4" max="16384" width="11.42578125" style="55"/>
  </cols>
  <sheetData>
    <row r="1" spans="1:3" s="57" customFormat="1" ht="19.149999999999999" customHeight="1" x14ac:dyDescent="0.25">
      <c r="A1" s="179" t="str">
        <f>ESF!A1</f>
        <v>Instituto Municipal de Vivienda de León, Guanajuato (IMUVI)</v>
      </c>
      <c r="B1" s="180"/>
      <c r="C1" s="181"/>
    </row>
    <row r="2" spans="1:3" s="57" customFormat="1" ht="19.149999999999999" customHeight="1" x14ac:dyDescent="0.25">
      <c r="A2" s="182" t="s">
        <v>540</v>
      </c>
      <c r="B2" s="183"/>
      <c r="C2" s="184"/>
    </row>
    <row r="3" spans="1:3" s="57" customFormat="1" ht="19.149999999999999" customHeight="1" x14ac:dyDescent="0.25">
      <c r="A3" s="182" t="str">
        <f>ESF!A3</f>
        <v>Correspondiente del 1 enero al 31 de diciembre de 2022</v>
      </c>
      <c r="B3" s="183"/>
      <c r="C3" s="184"/>
    </row>
    <row r="4" spans="1:3" x14ac:dyDescent="0.2">
      <c r="A4" s="175" t="s">
        <v>524</v>
      </c>
      <c r="B4" s="176"/>
      <c r="C4" s="177"/>
    </row>
    <row r="5" spans="1:3" x14ac:dyDescent="0.2">
      <c r="A5" s="101" t="s">
        <v>541</v>
      </c>
      <c r="B5" s="71"/>
      <c r="C5" s="94">
        <v>70090733.870000005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9706705.870000001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1113233.81</v>
      </c>
    </row>
    <row r="11" spans="1:3" x14ac:dyDescent="0.2">
      <c r="A11" s="111">
        <v>2.4</v>
      </c>
      <c r="B11" s="93" t="s">
        <v>131</v>
      </c>
      <c r="C11" s="104">
        <v>60154.62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811700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64805.26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1094267.73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6562544.4500000002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SUM(C31:C37)</f>
        <v>24874847.219999999</v>
      </c>
    </row>
    <row r="31" spans="1:3" x14ac:dyDescent="0.2">
      <c r="A31" s="111" t="s">
        <v>567</v>
      </c>
      <c r="B31" s="93" t="s">
        <v>414</v>
      </c>
      <c r="C31" s="104">
        <v>3359611.47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16785711.780000001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2794518.11</v>
      </c>
    </row>
    <row r="37" spans="1:3" x14ac:dyDescent="0.2">
      <c r="A37" s="111" t="s">
        <v>575</v>
      </c>
      <c r="B37" s="103" t="s">
        <v>576</v>
      </c>
      <c r="C37" s="110">
        <v>1935005.8599999999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f>C5-C7+C30</f>
        <v>85258875.219999999</v>
      </c>
    </row>
    <row r="41" spans="1:3" ht="20.45" customHeight="1" x14ac:dyDescent="0.2">
      <c r="B41" s="178" t="s">
        <v>64</v>
      </c>
      <c r="C41" s="178"/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47" customWidth="1"/>
    <col min="2" max="2" width="72.28515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28515625" style="47" customWidth="1"/>
    <col min="11" max="16384" width="9.28515625" style="47"/>
  </cols>
  <sheetData>
    <row r="1" spans="1:10" ht="19.149999999999999" customHeight="1" x14ac:dyDescent="0.2">
      <c r="A1" s="168" t="str">
        <f>'Notas a los Edos Financieros'!A1</f>
        <v>Instituto Municipal de Vivienda de León, Guanajuato (IMUVI)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9.149999999999999" customHeight="1" x14ac:dyDescent="0.2">
      <c r="A2" s="168" t="s">
        <v>578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Trimestral</v>
      </c>
    </row>
    <row r="3" spans="1:10" ht="19.149999999999999" customHeight="1" x14ac:dyDescent="0.2">
      <c r="A3" s="168" t="str">
        <f>'Notas a los Edos Financieros'!A3</f>
        <v>Correspondiente del 1 enero al 31 de diciembre de 2022</v>
      </c>
      <c r="B3" s="185"/>
      <c r="C3" s="185"/>
      <c r="D3" s="185"/>
      <c r="E3" s="185"/>
      <c r="F3" s="185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5.1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146471881</v>
      </c>
      <c r="E36" s="52">
        <v>0</v>
      </c>
      <c r="F36" s="52">
        <f>+C36+D36-E36</f>
        <v>146471881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108444338.3</v>
      </c>
      <c r="E37" s="52">
        <v>146471881</v>
      </c>
      <c r="F37" s="52">
        <f t="shared" ref="F37:F47" si="0">+C37+D37-E37</f>
        <v>-38027542.700000003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0</v>
      </c>
      <c r="E38" s="52">
        <v>0</v>
      </c>
      <c r="F38" s="52">
        <f t="shared" si="0"/>
        <v>0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108444338.3</v>
      </c>
      <c r="E39" s="52">
        <v>108444338.3</v>
      </c>
      <c r="F39" s="52">
        <f t="shared" si="0"/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108444338.3</v>
      </c>
      <c r="F40" s="52">
        <f t="shared" si="0"/>
        <v>-108444338.3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146471881</v>
      </c>
      <c r="F41" s="52">
        <f t="shared" si="0"/>
        <v>-146471881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146471881</v>
      </c>
      <c r="E42" s="52">
        <v>71706543.540000007</v>
      </c>
      <c r="F42" s="52">
        <f t="shared" si="0"/>
        <v>74765337.459999993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0</v>
      </c>
      <c r="F43" s="52">
        <f t="shared" si="0"/>
        <v>0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71706543.540000007</v>
      </c>
      <c r="E44" s="52">
        <v>70090733.870000005</v>
      </c>
      <c r="F44" s="52">
        <f t="shared" si="0"/>
        <v>1615809.6700000018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70090733.870000005</v>
      </c>
      <c r="E45" s="52">
        <v>68588503.090000004</v>
      </c>
      <c r="F45" s="52">
        <f t="shared" si="0"/>
        <v>1502230.7800000012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68588503.090000004</v>
      </c>
      <c r="E46" s="52">
        <v>68588503.090000004</v>
      </c>
      <c r="F46" s="52">
        <f t="shared" si="0"/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68588503.090000004</v>
      </c>
      <c r="E47" s="52">
        <v>0</v>
      </c>
      <c r="F47" s="52">
        <f t="shared" si="0"/>
        <v>68588503.090000004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39370078740157483" bottom="0.39370078740157483" header="0.31496062992125984" footer="0.31496062992125984"/>
  <pageSetup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28515625" style="2" customWidth="1"/>
    <col min="3" max="3" width="18.7109375" style="2" bestFit="1" customWidth="1"/>
    <col min="4" max="4" width="17" style="2" bestFit="1" customWidth="1"/>
    <col min="5" max="5" width="13.28515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40.15" customHeight="1" x14ac:dyDescent="0.2">
      <c r="A5" s="186" t="s">
        <v>629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7" t="s">
        <v>632</v>
      </c>
      <c r="C10" s="187"/>
      <c r="D10" s="187"/>
      <c r="E10" s="187"/>
    </row>
    <row r="11" spans="1:8" s="6" customFormat="1" ht="13.1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7" t="s">
        <v>636</v>
      </c>
      <c r="C12" s="187"/>
      <c r="D12" s="187"/>
      <c r="E12" s="187"/>
    </row>
    <row r="13" spans="1:8" s="6" customFormat="1" ht="26.1" customHeight="1" x14ac:dyDescent="0.2">
      <c r="A13" s="118" t="s">
        <v>637</v>
      </c>
      <c r="B13" s="187" t="s">
        <v>638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3.15" customHeight="1" x14ac:dyDescent="0.2">
      <c r="A16" s="118" t="s">
        <v>641</v>
      </c>
    </row>
    <row r="17" spans="1:4" s="6" customFormat="1" ht="13.15" customHeight="1" x14ac:dyDescent="0.2">
      <c r="A17" s="9"/>
    </row>
    <row r="18" spans="1:4" s="6" customFormat="1" ht="13.15" customHeight="1" x14ac:dyDescent="0.2">
      <c r="A18" s="59" t="s">
        <v>614</v>
      </c>
    </row>
    <row r="19" spans="1:4" s="6" customFormat="1" ht="13.15" customHeight="1" x14ac:dyDescent="0.2">
      <c r="A19" s="119" t="s">
        <v>642</v>
      </c>
    </row>
    <row r="20" spans="1:4" s="6" customFormat="1" ht="13.1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28515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28515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28515625" style="38"/>
  </cols>
  <sheetData>
    <row r="1" spans="1:8" s="35" customFormat="1" ht="19.149999999999999" customHeight="1" x14ac:dyDescent="0.25">
      <c r="A1" s="165" t="str">
        <f>'Notas a los Edos Financieros'!A1</f>
        <v>Instituto Municipal de Vivienda de León, Guanajuato (IMUVI)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2022</v>
      </c>
    </row>
    <row r="2" spans="1:8" s="35" customFormat="1" ht="19.149999999999999" customHeight="1" x14ac:dyDescent="0.25">
      <c r="A2" s="165" t="s">
        <v>65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Trimestral</v>
      </c>
    </row>
    <row r="3" spans="1:8" s="35" customFormat="1" ht="19.149999999999999" customHeight="1" x14ac:dyDescent="0.25">
      <c r="A3" s="165" t="str">
        <f>'Notas a los Edos Financieros'!A3</f>
        <v>Correspondiente del 1 enero al 31 de diciembre de 2022</v>
      </c>
      <c r="B3" s="166"/>
      <c r="C3" s="166"/>
      <c r="D3" s="166"/>
      <c r="E3" s="166"/>
      <c r="F3" s="166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23088614.02</v>
      </c>
      <c r="D15" s="42">
        <v>31015380</v>
      </c>
      <c r="E15" s="42">
        <v>40896735.049999997</v>
      </c>
      <c r="F15" s="42">
        <v>48953482.789999999</v>
      </c>
      <c r="G15" s="42">
        <v>41921977.560000002</v>
      </c>
      <c r="H15" s="38" t="s">
        <v>652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389110.06</v>
      </c>
      <c r="D20" s="42">
        <v>0</v>
      </c>
      <c r="E20" s="42">
        <v>0</v>
      </c>
      <c r="F20" s="42">
        <v>3874</v>
      </c>
      <c r="G20" s="42">
        <v>385236.06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3">
        <v>1126</v>
      </c>
      <c r="B22" s="13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3">
        <v>1129</v>
      </c>
      <c r="B23" s="134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5904875.46</v>
      </c>
      <c r="D27" s="42">
        <v>113940.34</v>
      </c>
      <c r="E27" s="42">
        <v>508376.73</v>
      </c>
      <c r="F27" s="42">
        <v>0</v>
      </c>
      <c r="G27" s="42">
        <v>5282558.3899999997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f>SUM(C33:C37)</f>
        <v>226472403.5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52854400.859999999</v>
      </c>
      <c r="D34" s="38" t="s">
        <v>662</v>
      </c>
      <c r="E34" s="38" t="s">
        <v>663</v>
      </c>
      <c r="F34" s="38" t="s">
        <v>664</v>
      </c>
      <c r="G34" s="38" t="s">
        <v>658</v>
      </c>
    </row>
    <row r="35" spans="1:8" x14ac:dyDescent="0.2">
      <c r="A35" s="40">
        <v>1143</v>
      </c>
      <c r="B35" s="38" t="s">
        <v>103</v>
      </c>
      <c r="C35" s="42">
        <v>13020284.560000001</v>
      </c>
      <c r="D35" s="38" t="s">
        <v>665</v>
      </c>
      <c r="E35" s="38" t="s">
        <v>658</v>
      </c>
      <c r="F35" s="38" t="s">
        <v>658</v>
      </c>
      <c r="G35" s="38" t="s">
        <v>658</v>
      </c>
    </row>
    <row r="36" spans="1:8" x14ac:dyDescent="0.2">
      <c r="A36" s="40">
        <v>1144</v>
      </c>
      <c r="B36" s="38" t="s">
        <v>104</v>
      </c>
      <c r="C36" s="42">
        <v>160597718.08000001</v>
      </c>
      <c r="D36" s="38" t="s">
        <v>666</v>
      </c>
      <c r="E36" s="38" t="s">
        <v>658</v>
      </c>
      <c r="F36" s="38" t="s">
        <v>658</v>
      </c>
      <c r="G36" s="38" t="s">
        <v>658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SUM(C42)</f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48053878.25</v>
      </c>
      <c r="D54" s="42">
        <f t="shared" ref="D54:E54" si="0">SUM(D55:D61)</f>
        <v>607612.29</v>
      </c>
      <c r="E54" s="42">
        <f t="shared" si="0"/>
        <v>-17060412.620000001</v>
      </c>
    </row>
    <row r="55" spans="1:8" x14ac:dyDescent="0.2">
      <c r="A55" s="40">
        <v>1231</v>
      </c>
      <c r="B55" s="38" t="s">
        <v>122</v>
      </c>
      <c r="C55" s="42">
        <v>1084850.3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ht="33.75" x14ac:dyDescent="0.2">
      <c r="A57" s="40">
        <v>1233</v>
      </c>
      <c r="B57" s="38" t="s">
        <v>124</v>
      </c>
      <c r="C57" s="42">
        <v>46969027.950000003</v>
      </c>
      <c r="D57" s="42">
        <v>607612.29</v>
      </c>
      <c r="E57" s="42">
        <v>-17060412.620000001</v>
      </c>
      <c r="F57" s="38" t="s">
        <v>660</v>
      </c>
      <c r="G57" s="154">
        <v>3.3000000000000002E-2</v>
      </c>
      <c r="H57" s="153" t="s">
        <v>661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19003544.869999997</v>
      </c>
      <c r="D62" s="42">
        <f t="shared" ref="D62:E62" si="1">SUM(D63:D70)</f>
        <v>1188565.24</v>
      </c>
      <c r="E62" s="42">
        <f t="shared" si="1"/>
        <v>-14719642.819999998</v>
      </c>
    </row>
    <row r="63" spans="1:8" ht="33.75" x14ac:dyDescent="0.2">
      <c r="A63" s="40">
        <v>1241</v>
      </c>
      <c r="B63" s="38" t="s">
        <v>130</v>
      </c>
      <c r="C63" s="42">
        <v>7704844.9299999997</v>
      </c>
      <c r="D63" s="42">
        <v>540924.30000000005</v>
      </c>
      <c r="E63" s="42">
        <v>-5692210.7199999997</v>
      </c>
      <c r="F63" s="38" t="s">
        <v>660</v>
      </c>
      <c r="G63" s="154">
        <v>0.1</v>
      </c>
      <c r="H63" s="153" t="s">
        <v>661</v>
      </c>
    </row>
    <row r="64" spans="1:8" x14ac:dyDescent="0.2">
      <c r="A64" s="40">
        <v>1242</v>
      </c>
      <c r="B64" s="38" t="s">
        <v>131</v>
      </c>
      <c r="C64" s="42">
        <v>113253.02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ht="33.75" x14ac:dyDescent="0.2">
      <c r="A66" s="40">
        <v>1244</v>
      </c>
      <c r="B66" s="38" t="s">
        <v>133</v>
      </c>
      <c r="C66" s="42">
        <v>10347983.1</v>
      </c>
      <c r="D66" s="42">
        <v>584051.14</v>
      </c>
      <c r="E66" s="42">
        <v>-8574668.5700000003</v>
      </c>
      <c r="F66" s="38" t="s">
        <v>660</v>
      </c>
      <c r="G66" s="154">
        <v>0.2</v>
      </c>
      <c r="H66" s="153" t="s">
        <v>661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ht="33.75" x14ac:dyDescent="0.2">
      <c r="A68" s="40">
        <v>1246</v>
      </c>
      <c r="B68" s="38" t="s">
        <v>135</v>
      </c>
      <c r="C68" s="42">
        <v>837463.82</v>
      </c>
      <c r="D68" s="42">
        <v>63589.8</v>
      </c>
      <c r="E68" s="42">
        <v>-452763.53</v>
      </c>
      <c r="F68" s="38" t="s">
        <v>660</v>
      </c>
      <c r="G68" s="154">
        <v>0.1</v>
      </c>
      <c r="H68" s="153" t="s">
        <v>661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2876014.11</v>
      </c>
      <c r="D74" s="42">
        <f t="shared" ref="D74:E74" si="2">SUM(D75:D79)</f>
        <v>855944.82</v>
      </c>
      <c r="E74" s="42">
        <f t="shared" si="2"/>
        <v>-2417218.13</v>
      </c>
    </row>
    <row r="75" spans="1:8" x14ac:dyDescent="0.2">
      <c r="A75" s="40">
        <v>1251</v>
      </c>
      <c r="B75" s="38" t="s">
        <v>142</v>
      </c>
      <c r="C75" s="42">
        <v>99994.8</v>
      </c>
      <c r="D75" s="42">
        <v>6641</v>
      </c>
      <c r="E75" s="42">
        <v>-53507.8</v>
      </c>
      <c r="F75" s="38" t="s">
        <v>677</v>
      </c>
      <c r="G75" s="38" t="s">
        <v>658</v>
      </c>
      <c r="H75" s="38" t="s">
        <v>659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2776019.31</v>
      </c>
      <c r="D78" s="42">
        <v>849303.82</v>
      </c>
      <c r="E78" s="42">
        <v>-2363710.33</v>
      </c>
      <c r="F78" s="38" t="s">
        <v>657</v>
      </c>
      <c r="G78" s="38" t="s">
        <v>658</v>
      </c>
      <c r="H78" s="38" t="s">
        <v>659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f>SUM(C81:C86)</f>
        <v>0</v>
      </c>
      <c r="D80" s="42">
        <f t="shared" ref="D80:E80" si="3">SUM(D81:D86)</f>
        <v>0</v>
      </c>
      <c r="E80" s="42">
        <f t="shared" si="3"/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f>SUM(C91:C92)</f>
        <v>-1650088.71</v>
      </c>
    </row>
    <row r="91" spans="1:8" ht="90" x14ac:dyDescent="0.2">
      <c r="A91" s="40">
        <v>1161</v>
      </c>
      <c r="B91" s="38" t="s">
        <v>157</v>
      </c>
      <c r="C91" s="42">
        <v>-1650088.71</v>
      </c>
      <c r="D91" s="153" t="s">
        <v>656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f>SUM(C97:C99)</f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7299762.3499999996</v>
      </c>
      <c r="D103" s="42">
        <f t="shared" ref="D103:G103" si="4">SUM(D104:D112)</f>
        <v>3519280.0599999996</v>
      </c>
      <c r="E103" s="42">
        <f t="shared" si="4"/>
        <v>2375069.7199999997</v>
      </c>
      <c r="F103" s="42">
        <f t="shared" si="4"/>
        <v>0</v>
      </c>
      <c r="G103" s="42">
        <f t="shared" si="4"/>
        <v>1405412.57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1405180.96</v>
      </c>
      <c r="D105" s="42">
        <v>510201.11999999994</v>
      </c>
      <c r="E105" s="42">
        <v>894979.84</v>
      </c>
      <c r="F105" s="42">
        <v>0</v>
      </c>
      <c r="G105" s="42">
        <v>0</v>
      </c>
      <c r="H105" s="38" t="s">
        <v>655</v>
      </c>
    </row>
    <row r="106" spans="1:8" x14ac:dyDescent="0.2">
      <c r="A106" s="40">
        <v>2113</v>
      </c>
      <c r="B106" s="38" t="s">
        <v>170</v>
      </c>
      <c r="C106" s="42">
        <v>2364296.13</v>
      </c>
      <c r="D106" s="42">
        <v>835904.43</v>
      </c>
      <c r="E106" s="42">
        <v>1243072.21</v>
      </c>
      <c r="F106" s="42">
        <v>0</v>
      </c>
      <c r="G106" s="42">
        <v>285319.49</v>
      </c>
      <c r="H106" s="38" t="s">
        <v>655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2148179.13</v>
      </c>
      <c r="D110" s="42">
        <v>1911161.46</v>
      </c>
      <c r="E110" s="42">
        <v>237017.67</v>
      </c>
      <c r="F110" s="42">
        <v>0</v>
      </c>
      <c r="G110" s="42">
        <v>0</v>
      </c>
      <c r="H110" s="38" t="s">
        <v>655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1382106.13</v>
      </c>
      <c r="D112" s="42">
        <v>262013.04999999981</v>
      </c>
      <c r="E112" s="42">
        <v>0</v>
      </c>
      <c r="F112" s="42">
        <v>0</v>
      </c>
      <c r="G112" s="42">
        <v>1120093.08</v>
      </c>
      <c r="H112" s="38" t="s">
        <v>655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:G113" si="5">SUM(D114:D116)</f>
        <v>0</v>
      </c>
      <c r="E113" s="42">
        <f t="shared" si="5"/>
        <v>0</v>
      </c>
      <c r="F113" s="42">
        <f t="shared" si="5"/>
        <v>0</v>
      </c>
      <c r="G113" s="42">
        <f t="shared" si="5"/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f>SUM(C121:C126)</f>
        <v>23756914.34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ht="90" x14ac:dyDescent="0.2">
      <c r="A122" s="40">
        <v>2162</v>
      </c>
      <c r="B122" s="38" t="s">
        <v>185</v>
      </c>
      <c r="C122" s="42">
        <v>23756914.34</v>
      </c>
      <c r="D122" s="38" t="s">
        <v>653</v>
      </c>
      <c r="E122" s="153" t="s">
        <v>654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f>SUM(C128:C133)</f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f>SUM(C140:C142)</f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38" customWidth="1"/>
    <col min="2" max="2" width="72.7109375" style="38" bestFit="1" customWidth="1"/>
    <col min="3" max="3" width="15.7109375" style="38" customWidth="1"/>
    <col min="4" max="5" width="19.7109375" style="38" customWidth="1"/>
    <col min="6" max="16384" width="9.28515625" style="38"/>
  </cols>
  <sheetData>
    <row r="1" spans="1:5" s="44" customFormat="1" ht="19.149999999999999" customHeight="1" x14ac:dyDescent="0.25">
      <c r="A1" s="167" t="str">
        <f>ESF!A1</f>
        <v>Instituto Municipal de Vivienda de León, Guanajuato (IMUVI)</v>
      </c>
      <c r="B1" s="167"/>
      <c r="C1" s="167"/>
      <c r="D1" s="34" t="s">
        <v>0</v>
      </c>
      <c r="E1" s="43">
        <f>'Notas a los Edos Financieros'!D1</f>
        <v>2022</v>
      </c>
    </row>
    <row r="2" spans="1:5" s="35" customFormat="1" ht="19.149999999999999" customHeight="1" x14ac:dyDescent="0.25">
      <c r="A2" s="167" t="s">
        <v>251</v>
      </c>
      <c r="B2" s="167"/>
      <c r="C2" s="167"/>
      <c r="D2" s="34" t="s">
        <v>2</v>
      </c>
      <c r="E2" s="43" t="str">
        <f>'Notas a los Edos Financieros'!D2</f>
        <v>Trimestral</v>
      </c>
    </row>
    <row r="3" spans="1:5" s="35" customFormat="1" ht="19.149999999999999" customHeight="1" x14ac:dyDescent="0.25">
      <c r="A3" s="167" t="str">
        <f>ESF!A3</f>
        <v>Correspondiente del 1 enero al 31 de diciembre de 2022</v>
      </c>
      <c r="B3" s="167"/>
      <c r="C3" s="167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+C9+C19+C25+C28+C34+C37+C46</f>
        <v>23866458.16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f>SUM(C35:C36)</f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f>SUM(C47:C54)</f>
        <v>23866458.16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33.75" x14ac:dyDescent="0.2">
      <c r="A49" s="65">
        <v>4173</v>
      </c>
      <c r="B49" s="67" t="s">
        <v>293</v>
      </c>
      <c r="C49" s="69">
        <v>23866458.16</v>
      </c>
      <c r="D49" s="67" t="s">
        <v>667</v>
      </c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f>+C59+C65</f>
        <v>63853284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f>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f>SUM(C66:C69)</f>
        <v>63853284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63853284</v>
      </c>
      <c r="D66" s="66" t="s">
        <v>668</v>
      </c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+C74+C77+C83+C85+C87</f>
        <v>28195603.07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22832437.199999999</v>
      </c>
      <c r="D74" s="66"/>
      <c r="E74" s="66"/>
    </row>
    <row r="75" spans="1:5" ht="45" x14ac:dyDescent="0.2">
      <c r="A75" s="68">
        <v>4311</v>
      </c>
      <c r="B75" s="66" t="s">
        <v>314</v>
      </c>
      <c r="C75" s="69">
        <v>22832437.199999999</v>
      </c>
      <c r="D75" s="66" t="s">
        <v>669</v>
      </c>
      <c r="E75" s="67" t="s">
        <v>670</v>
      </c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5363165.87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ht="22.5" x14ac:dyDescent="0.2">
      <c r="A94" s="68">
        <v>4399</v>
      </c>
      <c r="B94" s="66" t="s">
        <v>324</v>
      </c>
      <c r="C94" s="69">
        <v>5363165.87</v>
      </c>
      <c r="D94" s="66" t="s">
        <v>671</v>
      </c>
      <c r="E94" s="67" t="s">
        <v>672</v>
      </c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+C99+C127+C160+C170+C185+C214</f>
        <v>85258875.219999999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f>+C100+C107+C117</f>
        <v>61874006.670000002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48168606.600000001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26024463.329999998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519203.08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5214949.12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5669497.5099999998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10740493.560000001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1934842.94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378128.22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7337.53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53858.080000000002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6904.49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1043270.88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231669.91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213673.83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11770557.130000001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733104.31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445297.44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3757554.61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2979706.87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1956476.2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410394.73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43720.06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299787.76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1144515.1499999999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f>+C128+C131+C134+C137+C142+C146+C149+C151+C157</f>
        <v>125831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125831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125831</v>
      </c>
      <c r="D141" s="70">
        <f t="shared" si="0"/>
        <v>1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f>SUM(C158:C159)</f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f>+C161+C164+C167</f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f>SUM(C162:C163)</f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f>SUM(C165:C166)</f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f>SUM(C168:C169)</f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f>+C171+C174+C177+C180+C182</f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f>SUM(C172:C173)</f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f>SUM(C175:C176)</f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f>SUM(C178:C179)</f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f>SUM(C181)</f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f>SUM(C183:C184)</f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f>+C186+C195+C198+C204</f>
        <v>22939841.359999999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f>SUM(C187:C194)</f>
        <v>3359611.4699999997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1323156.67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1180509.98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855944.82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f>SUM(C196:C197)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f>SUM(C199:C203)</f>
        <v>16785711.780000001</v>
      </c>
      <c r="D198" s="70">
        <f t="shared" si="1"/>
        <v>1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16785711.780000001</v>
      </c>
      <c r="D200" s="70">
        <f t="shared" si="1"/>
        <v>1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434</v>
      </c>
      <c r="C204" s="69">
        <f>SUM(C205:C213)</f>
        <v>2794518.11</v>
      </c>
      <c r="D204" s="70">
        <f t="shared" si="1"/>
        <v>1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2794518.11</v>
      </c>
      <c r="D213" s="70">
        <f t="shared" si="1"/>
        <v>1</v>
      </c>
      <c r="E213" s="66"/>
    </row>
    <row r="214" spans="1:5" x14ac:dyDescent="0.2">
      <c r="A214" s="68">
        <v>5600</v>
      </c>
      <c r="B214" s="66" t="s">
        <v>443</v>
      </c>
      <c r="C214" s="69">
        <f>+C215</f>
        <v>319196.19</v>
      </c>
      <c r="D214" s="70">
        <f t="shared" si="1"/>
        <v>1</v>
      </c>
      <c r="E214" s="66"/>
    </row>
    <row r="215" spans="1:5" x14ac:dyDescent="0.2">
      <c r="A215" s="68">
        <v>5610</v>
      </c>
      <c r="B215" s="66" t="s">
        <v>444</v>
      </c>
      <c r="C215" s="69">
        <f>SUM(C216)</f>
        <v>319196.19</v>
      </c>
      <c r="D215" s="70">
        <f t="shared" si="1"/>
        <v>1</v>
      </c>
      <c r="E215" s="66"/>
    </row>
    <row r="216" spans="1:5" x14ac:dyDescent="0.2">
      <c r="A216" s="68">
        <v>5611</v>
      </c>
      <c r="B216" s="66" t="s">
        <v>445</v>
      </c>
      <c r="C216" s="69">
        <v>319196.19</v>
      </c>
      <c r="D216" s="70">
        <f t="shared" si="1"/>
        <v>1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47" customWidth="1"/>
    <col min="2" max="2" width="48.28515625" style="47" customWidth="1"/>
    <col min="3" max="3" width="22.7109375" style="47" customWidth="1"/>
    <col min="4" max="5" width="16.7109375" style="47" customWidth="1"/>
    <col min="6" max="16384" width="9.28515625" style="47"/>
  </cols>
  <sheetData>
    <row r="1" spans="1:5" ht="19.149999999999999" customHeight="1" x14ac:dyDescent="0.2">
      <c r="A1" s="168" t="str">
        <f>ESF!A1</f>
        <v>Instituto Municipal de Vivienda de León, Guanajuato (IMUVI)</v>
      </c>
      <c r="B1" s="168"/>
      <c r="C1" s="168"/>
      <c r="D1" s="45" t="s">
        <v>0</v>
      </c>
      <c r="E1" s="46">
        <f>'Notas a los Edos Financieros'!D1</f>
        <v>2022</v>
      </c>
    </row>
    <row r="2" spans="1:5" ht="19.149999999999999" customHeight="1" x14ac:dyDescent="0.2">
      <c r="A2" s="168" t="s">
        <v>451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ht="19.149999999999999" customHeight="1" x14ac:dyDescent="0.2">
      <c r="A3" s="168" t="str">
        <f>ESF!A3</f>
        <v>Correspondiente del 1 enero al 31 de diciembre de 2022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171071619.38999999</v>
      </c>
      <c r="D8" s="47" t="s">
        <v>303</v>
      </c>
      <c r="E8" s="47" t="s">
        <v>673</v>
      </c>
    </row>
    <row r="9" spans="1:5" x14ac:dyDescent="0.2">
      <c r="A9" s="51">
        <v>3120</v>
      </c>
      <c r="B9" s="47" t="s">
        <v>453</v>
      </c>
      <c r="C9" s="52">
        <v>85784011.969999999</v>
      </c>
      <c r="D9" s="47" t="s">
        <v>674</v>
      </c>
      <c r="E9" s="47" t="s">
        <v>673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30656470.010000005</v>
      </c>
      <c r="D14" s="47" t="s">
        <v>675</v>
      </c>
    </row>
    <row r="15" spans="1:5" x14ac:dyDescent="0.2">
      <c r="A15" s="51">
        <v>3220</v>
      </c>
      <c r="B15" s="47" t="s">
        <v>458</v>
      </c>
      <c r="C15" s="52">
        <v>349848741.67000002</v>
      </c>
      <c r="D15" s="47" t="s">
        <v>676</v>
      </c>
    </row>
    <row r="16" spans="1:5" x14ac:dyDescent="0.2">
      <c r="A16" s="51">
        <v>3230</v>
      </c>
      <c r="B16" s="47" t="s">
        <v>459</v>
      </c>
      <c r="C16" s="52">
        <f>SUM(C17:C20)</f>
        <v>3005470.66</v>
      </c>
    </row>
    <row r="17" spans="1:3" x14ac:dyDescent="0.2">
      <c r="A17" s="51">
        <v>3231</v>
      </c>
      <c r="B17" s="47" t="s">
        <v>460</v>
      </c>
      <c r="C17" s="52">
        <v>3005470.66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f>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f>SUM(C26:C27)</f>
        <v>-985013.73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-985013.73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19.71093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28515625" style="47" customWidth="1"/>
    <col min="6" max="16384" width="9.28515625" style="47"/>
  </cols>
  <sheetData>
    <row r="1" spans="1:5" s="53" customFormat="1" ht="19.149999999999999" customHeight="1" x14ac:dyDescent="0.25">
      <c r="A1" s="168" t="str">
        <f>ESF!A1</f>
        <v>Instituto Municipal de Vivienda de León, Guanajuato (IMUVI)</v>
      </c>
      <c r="B1" s="168"/>
      <c r="C1" s="168"/>
      <c r="D1" s="45" t="s">
        <v>0</v>
      </c>
      <c r="E1" s="46">
        <f>'Notas a los Edos Financieros'!D1</f>
        <v>2022</v>
      </c>
    </row>
    <row r="2" spans="1:5" s="53" customFormat="1" ht="19.149999999999999" customHeight="1" x14ac:dyDescent="0.25">
      <c r="A2" s="168" t="s">
        <v>474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s="53" customFormat="1" ht="19.149999999999999" customHeight="1" x14ac:dyDescent="0.25">
      <c r="A3" s="168" t="str">
        <f>ESF!A3</f>
        <v>Correspondiente del 1 enero al 31 de diciembre de 2022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477</v>
      </c>
      <c r="C8" s="52">
        <v>2000</v>
      </c>
      <c r="D8" s="52">
        <v>2000</v>
      </c>
    </row>
    <row r="9" spans="1:5" x14ac:dyDescent="0.2">
      <c r="A9" s="51">
        <v>1112</v>
      </c>
      <c r="B9" s="47" t="s">
        <v>478</v>
      </c>
      <c r="C9" s="52">
        <v>188344795.63999999</v>
      </c>
      <c r="D9" s="52">
        <v>152924703.09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93394</v>
      </c>
      <c r="D13" s="52">
        <v>97394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482</v>
      </c>
      <c r="C15" s="120">
        <f>SUM(C8:C14)</f>
        <v>188440189.63999999</v>
      </c>
      <c r="D15" s="120">
        <f>SUM(D8:D14)</f>
        <v>153024097.09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x14ac:dyDescent="0.2">
      <c r="A20" s="58">
        <v>1230</v>
      </c>
      <c r="B20" s="59" t="s">
        <v>121</v>
      </c>
      <c r="C20" s="120">
        <f>SUM(C21:C27)</f>
        <v>735873.64</v>
      </c>
      <c r="D20" s="120">
        <f>SUM(D21:D27)</f>
        <v>735873.64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735873.64</v>
      </c>
      <c r="D23" s="52">
        <v>735873.64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f>SUM(C29:C36)</f>
        <v>2049893.6899999997</v>
      </c>
      <c r="D28" s="120">
        <f>SUM(D29:D36)</f>
        <v>2049893.6899999997</v>
      </c>
    </row>
    <row r="29" spans="1:4" x14ac:dyDescent="0.2">
      <c r="A29" s="51">
        <v>1241</v>
      </c>
      <c r="B29" s="47" t="s">
        <v>130</v>
      </c>
      <c r="C29" s="52">
        <v>1113233.8099999996</v>
      </c>
      <c r="D29" s="52">
        <v>1113233.8099999996</v>
      </c>
    </row>
    <row r="30" spans="1:4" x14ac:dyDescent="0.2">
      <c r="A30" s="51">
        <v>1242</v>
      </c>
      <c r="B30" s="47" t="s">
        <v>131</v>
      </c>
      <c r="C30" s="52">
        <v>60154.62</v>
      </c>
      <c r="D30" s="52">
        <v>60154.62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811700</v>
      </c>
      <c r="D32" s="52">
        <v>811700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64805.26</v>
      </c>
      <c r="D34" s="52">
        <v>64805.26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SUM(C38:C42)</f>
        <v>1094267.73</v>
      </c>
      <c r="D37" s="120">
        <f>SUM(D38:D42)</f>
        <v>1094267.73</v>
      </c>
    </row>
    <row r="38" spans="1:6" x14ac:dyDescent="0.2">
      <c r="A38" s="51">
        <v>1251</v>
      </c>
      <c r="B38" s="47" t="s">
        <v>142</v>
      </c>
      <c r="C38" s="52">
        <v>53128</v>
      </c>
      <c r="D38" s="52">
        <v>53128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1041139.73</v>
      </c>
      <c r="D41" s="52">
        <v>1041139.73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1" t="s">
        <v>486</v>
      </c>
      <c r="C43" s="120">
        <f>+C20+C28+C37</f>
        <v>3880035.0599999996</v>
      </c>
      <c r="D43" s="120">
        <f>+D20+D28+D37</f>
        <v>3880035.0599999996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0.15" customHeight="1" x14ac:dyDescent="0.25">
      <c r="A47" s="155">
        <v>3210</v>
      </c>
      <c r="B47" s="156" t="s">
        <v>488</v>
      </c>
      <c r="C47" s="162">
        <v>30656470.010000005</v>
      </c>
      <c r="D47" s="162">
        <v>28870480.730000004</v>
      </c>
      <c r="E47" s="137"/>
      <c r="F47"/>
    </row>
    <row r="48" spans="1:6" ht="10.15" customHeight="1" x14ac:dyDescent="0.25">
      <c r="A48" s="130"/>
      <c r="B48" s="157" t="s">
        <v>489</v>
      </c>
      <c r="C48" s="162">
        <f>+C49+C61+C93+C96</f>
        <v>3359611.4699999997</v>
      </c>
      <c r="D48" s="162">
        <f>+D49+D61+D93+D96</f>
        <v>3432810.12</v>
      </c>
      <c r="E48" s="138"/>
      <c r="F48"/>
    </row>
    <row r="49" spans="1:6" ht="10.15" customHeight="1" x14ac:dyDescent="0.25">
      <c r="A49" s="155">
        <v>5400</v>
      </c>
      <c r="B49" s="156" t="s">
        <v>399</v>
      </c>
      <c r="C49" s="162">
        <f>+C50+C52+C54+C56+C58</f>
        <v>0</v>
      </c>
      <c r="D49" s="162">
        <f>+D50+D52+D54+D56+D58</f>
        <v>0</v>
      </c>
      <c r="F49"/>
    </row>
    <row r="50" spans="1:6" ht="10.15" customHeight="1" x14ac:dyDescent="0.25">
      <c r="A50" s="130">
        <v>5410</v>
      </c>
      <c r="B50" s="53" t="s">
        <v>490</v>
      </c>
      <c r="C50" s="163">
        <f>SUM(C51)</f>
        <v>0</v>
      </c>
      <c r="D50" s="163">
        <f>SUM(D51)</f>
        <v>0</v>
      </c>
      <c r="F50"/>
    </row>
    <row r="51" spans="1:6" ht="10.15" customHeight="1" x14ac:dyDescent="0.25">
      <c r="A51" s="130">
        <v>5411</v>
      </c>
      <c r="B51" s="53" t="s">
        <v>401</v>
      </c>
      <c r="C51" s="163">
        <v>0</v>
      </c>
      <c r="D51" s="163">
        <v>0</v>
      </c>
      <c r="F51"/>
    </row>
    <row r="52" spans="1:6" ht="10.15" customHeight="1" x14ac:dyDescent="0.25">
      <c r="A52" s="130">
        <v>5420</v>
      </c>
      <c r="B52" s="53" t="s">
        <v>491</v>
      </c>
      <c r="C52" s="163">
        <f>SUM(C53)</f>
        <v>0</v>
      </c>
      <c r="D52" s="163">
        <f>SUM(D53)</f>
        <v>0</v>
      </c>
      <c r="F52"/>
    </row>
    <row r="53" spans="1:6" ht="10.15" customHeight="1" x14ac:dyDescent="0.25">
      <c r="A53" s="130">
        <v>5421</v>
      </c>
      <c r="B53" s="53" t="s">
        <v>404</v>
      </c>
      <c r="C53" s="163">
        <v>0</v>
      </c>
      <c r="D53" s="163">
        <v>0</v>
      </c>
      <c r="F53"/>
    </row>
    <row r="54" spans="1:6" ht="10.15" customHeight="1" x14ac:dyDescent="0.25">
      <c r="A54" s="130">
        <v>5430</v>
      </c>
      <c r="B54" s="53" t="s">
        <v>492</v>
      </c>
      <c r="C54" s="163">
        <f>SUM(C55)</f>
        <v>0</v>
      </c>
      <c r="D54" s="163">
        <f>SUM(D55)</f>
        <v>0</v>
      </c>
      <c r="F54"/>
    </row>
    <row r="55" spans="1:6" ht="10.15" customHeight="1" x14ac:dyDescent="0.25">
      <c r="A55" s="130">
        <v>5431</v>
      </c>
      <c r="B55" s="53" t="s">
        <v>407</v>
      </c>
      <c r="C55" s="163">
        <v>0</v>
      </c>
      <c r="D55" s="163">
        <v>0</v>
      </c>
      <c r="F55"/>
    </row>
    <row r="56" spans="1:6" ht="10.15" customHeight="1" x14ac:dyDescent="0.25">
      <c r="A56" s="130">
        <v>5440</v>
      </c>
      <c r="B56" s="53" t="s">
        <v>493</v>
      </c>
      <c r="C56" s="163">
        <f>SUM(C57)</f>
        <v>0</v>
      </c>
      <c r="D56" s="163">
        <f>SUM(D57)</f>
        <v>0</v>
      </c>
      <c r="F56"/>
    </row>
    <row r="57" spans="1:6" ht="10.15" customHeight="1" x14ac:dyDescent="0.25">
      <c r="A57" s="130">
        <v>5441</v>
      </c>
      <c r="B57" s="53" t="s">
        <v>493</v>
      </c>
      <c r="C57" s="163">
        <v>0</v>
      </c>
      <c r="D57" s="163">
        <v>0</v>
      </c>
      <c r="F57"/>
    </row>
    <row r="58" spans="1:6" ht="10.15" customHeight="1" x14ac:dyDescent="0.25">
      <c r="A58" s="130">
        <v>5450</v>
      </c>
      <c r="B58" s="53" t="s">
        <v>494</v>
      </c>
      <c r="C58" s="163">
        <f>SUM(C59:C60)</f>
        <v>0</v>
      </c>
      <c r="D58" s="163">
        <f>SUM(D59:D60)</f>
        <v>0</v>
      </c>
      <c r="F58"/>
    </row>
    <row r="59" spans="1:6" ht="10.15" customHeight="1" x14ac:dyDescent="0.25">
      <c r="A59" s="130">
        <v>5451</v>
      </c>
      <c r="B59" s="53" t="s">
        <v>411</v>
      </c>
      <c r="C59" s="163">
        <v>0</v>
      </c>
      <c r="D59" s="163">
        <v>0</v>
      </c>
      <c r="F59"/>
    </row>
    <row r="60" spans="1:6" ht="10.15" customHeight="1" x14ac:dyDescent="0.25">
      <c r="A60" s="130">
        <v>5452</v>
      </c>
      <c r="B60" s="53" t="s">
        <v>412</v>
      </c>
      <c r="C60" s="163">
        <v>0</v>
      </c>
      <c r="D60" s="163">
        <v>0</v>
      </c>
      <c r="F60"/>
    </row>
    <row r="61" spans="1:6" ht="10.15" customHeight="1" x14ac:dyDescent="0.25">
      <c r="A61" s="155">
        <v>5500</v>
      </c>
      <c r="B61" s="156" t="s">
        <v>413</v>
      </c>
      <c r="C61" s="162">
        <f>+C62+C71+C74+C80+C82+C84</f>
        <v>3359611.4699999997</v>
      </c>
      <c r="D61" s="162">
        <f>+D62+D71+D74+D80+D82+D84</f>
        <v>3432810.12</v>
      </c>
      <c r="F61"/>
    </row>
    <row r="62" spans="1:6" ht="10.15" customHeight="1" x14ac:dyDescent="0.25">
      <c r="A62" s="155">
        <v>5510</v>
      </c>
      <c r="B62" s="156" t="s">
        <v>414</v>
      </c>
      <c r="C62" s="162">
        <f>SUM(C63:C70)</f>
        <v>3359611.4699999997</v>
      </c>
      <c r="D62" s="162">
        <f>SUM(D63:D70)</f>
        <v>3432810.12</v>
      </c>
      <c r="F62"/>
    </row>
    <row r="63" spans="1:6" ht="10.15" customHeight="1" x14ac:dyDescent="0.25">
      <c r="A63" s="130">
        <v>5511</v>
      </c>
      <c r="B63" s="53" t="s">
        <v>415</v>
      </c>
      <c r="C63" s="163">
        <v>0</v>
      </c>
      <c r="D63" s="163">
        <v>0</v>
      </c>
      <c r="F63"/>
    </row>
    <row r="64" spans="1:6" ht="10.15" customHeight="1" x14ac:dyDescent="0.25">
      <c r="A64" s="130">
        <v>5512</v>
      </c>
      <c r="B64" s="53" t="s">
        <v>416</v>
      </c>
      <c r="C64" s="163">
        <v>0</v>
      </c>
      <c r="D64" s="163">
        <v>0</v>
      </c>
      <c r="F64"/>
    </row>
    <row r="65" spans="1:6" ht="10.15" customHeight="1" x14ac:dyDescent="0.25">
      <c r="A65" s="130">
        <v>5513</v>
      </c>
      <c r="B65" s="53" t="s">
        <v>417</v>
      </c>
      <c r="C65" s="163">
        <v>1323156.67</v>
      </c>
      <c r="D65" s="163">
        <v>2241238.4700000002</v>
      </c>
      <c r="F65"/>
    </row>
    <row r="66" spans="1:6" ht="10.15" customHeight="1" x14ac:dyDescent="0.25">
      <c r="A66" s="130">
        <v>5514</v>
      </c>
      <c r="B66" s="53" t="s">
        <v>418</v>
      </c>
      <c r="C66" s="163">
        <v>0</v>
      </c>
      <c r="D66" s="163">
        <v>0</v>
      </c>
      <c r="F66"/>
    </row>
    <row r="67" spans="1:6" ht="10.15" customHeight="1" x14ac:dyDescent="0.25">
      <c r="A67" s="130">
        <v>5515</v>
      </c>
      <c r="B67" s="53" t="s">
        <v>419</v>
      </c>
      <c r="C67" s="163">
        <v>1180509.98</v>
      </c>
      <c r="D67" s="163">
        <v>1030769.4</v>
      </c>
      <c r="F67"/>
    </row>
    <row r="68" spans="1:6" ht="10.15" customHeight="1" x14ac:dyDescent="0.25">
      <c r="A68" s="130">
        <v>5516</v>
      </c>
      <c r="B68" s="53" t="s">
        <v>420</v>
      </c>
      <c r="C68" s="163">
        <v>0</v>
      </c>
      <c r="D68" s="163">
        <v>0</v>
      </c>
      <c r="F68"/>
    </row>
    <row r="69" spans="1:6" ht="10.15" customHeight="1" x14ac:dyDescent="0.25">
      <c r="A69" s="130">
        <v>5517</v>
      </c>
      <c r="B69" s="53" t="s">
        <v>421</v>
      </c>
      <c r="C69" s="163">
        <v>855944.82</v>
      </c>
      <c r="D69" s="163">
        <v>160802.25</v>
      </c>
      <c r="F69"/>
    </row>
    <row r="70" spans="1:6" ht="10.15" customHeight="1" x14ac:dyDescent="0.25">
      <c r="A70" s="130">
        <v>5518</v>
      </c>
      <c r="B70" s="53" t="s">
        <v>422</v>
      </c>
      <c r="C70" s="163">
        <v>0</v>
      </c>
      <c r="D70" s="163">
        <v>0</v>
      </c>
      <c r="F70"/>
    </row>
    <row r="71" spans="1:6" ht="10.15" customHeight="1" x14ac:dyDescent="0.25">
      <c r="A71" s="155">
        <v>5520</v>
      </c>
      <c r="B71" s="156" t="s">
        <v>423</v>
      </c>
      <c r="C71" s="162">
        <f>SUM(C72:C73)</f>
        <v>0</v>
      </c>
      <c r="D71" s="162">
        <f>SUM(D72:D73)</f>
        <v>0</v>
      </c>
      <c r="F71"/>
    </row>
    <row r="72" spans="1:6" ht="10.15" customHeight="1" x14ac:dyDescent="0.25">
      <c r="A72" s="130">
        <v>5521</v>
      </c>
      <c r="B72" s="53" t="s">
        <v>424</v>
      </c>
      <c r="C72" s="163">
        <v>0</v>
      </c>
      <c r="D72" s="163">
        <v>0</v>
      </c>
      <c r="F72"/>
    </row>
    <row r="73" spans="1:6" ht="10.15" customHeight="1" x14ac:dyDescent="0.25">
      <c r="A73" s="130">
        <v>5522</v>
      </c>
      <c r="B73" s="53" t="s">
        <v>425</v>
      </c>
      <c r="C73" s="163">
        <v>0</v>
      </c>
      <c r="D73" s="163">
        <v>0</v>
      </c>
      <c r="F73"/>
    </row>
    <row r="74" spans="1:6" ht="10.15" customHeight="1" x14ac:dyDescent="0.25">
      <c r="A74" s="155">
        <v>5530</v>
      </c>
      <c r="B74" s="156" t="s">
        <v>426</v>
      </c>
      <c r="C74" s="162">
        <f>SUM(C75:C79)</f>
        <v>0</v>
      </c>
      <c r="D74" s="162">
        <f>SUM(D75:D79)</f>
        <v>0</v>
      </c>
      <c r="F74"/>
    </row>
    <row r="75" spans="1:6" ht="10.15" customHeight="1" x14ac:dyDescent="0.25">
      <c r="A75" s="130">
        <v>5531</v>
      </c>
      <c r="B75" s="53" t="s">
        <v>427</v>
      </c>
      <c r="C75" s="163">
        <v>0</v>
      </c>
      <c r="D75" s="163">
        <v>0</v>
      </c>
      <c r="F75"/>
    </row>
    <row r="76" spans="1:6" ht="10.15" customHeight="1" x14ac:dyDescent="0.25">
      <c r="A76" s="130">
        <v>5532</v>
      </c>
      <c r="B76" s="53" t="s">
        <v>428</v>
      </c>
      <c r="C76" s="163">
        <v>0</v>
      </c>
      <c r="D76" s="163">
        <v>0</v>
      </c>
      <c r="F76"/>
    </row>
    <row r="77" spans="1:6" ht="10.15" customHeight="1" x14ac:dyDescent="0.25">
      <c r="A77" s="130">
        <v>5533</v>
      </c>
      <c r="B77" s="53" t="s">
        <v>429</v>
      </c>
      <c r="C77" s="163">
        <v>0</v>
      </c>
      <c r="D77" s="163">
        <v>0</v>
      </c>
      <c r="F77"/>
    </row>
    <row r="78" spans="1:6" ht="10.15" customHeight="1" x14ac:dyDescent="0.25">
      <c r="A78" s="130">
        <v>5534</v>
      </c>
      <c r="B78" s="53" t="s">
        <v>430</v>
      </c>
      <c r="C78" s="163">
        <v>0</v>
      </c>
      <c r="D78" s="163">
        <v>0</v>
      </c>
      <c r="F78"/>
    </row>
    <row r="79" spans="1:6" ht="10.15" customHeight="1" x14ac:dyDescent="0.25">
      <c r="A79" s="130">
        <v>5535</v>
      </c>
      <c r="B79" s="53" t="s">
        <v>431</v>
      </c>
      <c r="C79" s="163">
        <v>0</v>
      </c>
      <c r="D79" s="163">
        <v>0</v>
      </c>
      <c r="F79"/>
    </row>
    <row r="80" spans="1:6" ht="10.15" customHeight="1" x14ac:dyDescent="0.25">
      <c r="A80" s="155">
        <v>5540</v>
      </c>
      <c r="B80" s="156" t="s">
        <v>432</v>
      </c>
      <c r="C80" s="162">
        <f>SUM(C81)</f>
        <v>0</v>
      </c>
      <c r="D80" s="162">
        <f>SUM(D81)</f>
        <v>0</v>
      </c>
      <c r="F80"/>
    </row>
    <row r="81" spans="1:6" ht="10.15" customHeight="1" x14ac:dyDescent="0.25">
      <c r="A81" s="130">
        <v>5541</v>
      </c>
      <c r="B81" s="53" t="s">
        <v>432</v>
      </c>
      <c r="C81" s="163">
        <v>0</v>
      </c>
      <c r="D81" s="163">
        <v>0</v>
      </c>
      <c r="F81"/>
    </row>
    <row r="82" spans="1:6" ht="10.15" customHeight="1" x14ac:dyDescent="0.25">
      <c r="A82" s="155">
        <v>5550</v>
      </c>
      <c r="B82" s="156" t="s">
        <v>433</v>
      </c>
      <c r="C82" s="162">
        <f>SUM(C83)</f>
        <v>0</v>
      </c>
      <c r="D82" s="162">
        <f>SUM(D83)</f>
        <v>0</v>
      </c>
      <c r="F82"/>
    </row>
    <row r="83" spans="1:6" ht="10.15" customHeight="1" x14ac:dyDescent="0.25">
      <c r="A83" s="130">
        <v>5551</v>
      </c>
      <c r="B83" s="53" t="s">
        <v>433</v>
      </c>
      <c r="C83" s="163">
        <v>0</v>
      </c>
      <c r="D83" s="163">
        <v>0</v>
      </c>
      <c r="F83"/>
    </row>
    <row r="84" spans="1:6" ht="10.15" customHeight="1" x14ac:dyDescent="0.25">
      <c r="A84" s="155">
        <v>5590</v>
      </c>
      <c r="B84" s="156" t="s">
        <v>434</v>
      </c>
      <c r="C84" s="162">
        <f>SUM(C85:C92)</f>
        <v>0</v>
      </c>
      <c r="D84" s="162">
        <f>SUM(D85:D92)</f>
        <v>0</v>
      </c>
      <c r="F84"/>
    </row>
    <row r="85" spans="1:6" ht="10.15" customHeight="1" x14ac:dyDescent="0.25">
      <c r="A85" s="130">
        <v>5591</v>
      </c>
      <c r="B85" s="53" t="s">
        <v>435</v>
      </c>
      <c r="C85" s="163">
        <v>0</v>
      </c>
      <c r="D85" s="163">
        <v>0</v>
      </c>
      <c r="F85"/>
    </row>
    <row r="86" spans="1:6" ht="10.15" customHeight="1" x14ac:dyDescent="0.25">
      <c r="A86" s="130">
        <v>5592</v>
      </c>
      <c r="B86" s="53" t="s">
        <v>436</v>
      </c>
      <c r="C86" s="163">
        <v>0</v>
      </c>
      <c r="D86" s="163">
        <v>0</v>
      </c>
      <c r="F86"/>
    </row>
    <row r="87" spans="1:6" ht="10.15" customHeight="1" x14ac:dyDescent="0.25">
      <c r="A87" s="130">
        <v>5593</v>
      </c>
      <c r="B87" s="53" t="s">
        <v>437</v>
      </c>
      <c r="C87" s="163">
        <v>0</v>
      </c>
      <c r="D87" s="163">
        <v>0</v>
      </c>
      <c r="F87"/>
    </row>
    <row r="88" spans="1:6" ht="10.15" customHeight="1" x14ac:dyDescent="0.25">
      <c r="A88" s="130">
        <v>5594</v>
      </c>
      <c r="B88" s="53" t="s">
        <v>495</v>
      </c>
      <c r="C88" s="163">
        <v>0</v>
      </c>
      <c r="D88" s="163">
        <v>0</v>
      </c>
      <c r="F88"/>
    </row>
    <row r="89" spans="1:6" ht="10.15" customHeight="1" x14ac:dyDescent="0.25">
      <c r="A89" s="130">
        <v>5595</v>
      </c>
      <c r="B89" s="53" t="s">
        <v>439</v>
      </c>
      <c r="C89" s="163">
        <v>0</v>
      </c>
      <c r="D89" s="163">
        <v>0</v>
      </c>
      <c r="F89"/>
    </row>
    <row r="90" spans="1:6" ht="10.15" customHeight="1" x14ac:dyDescent="0.25">
      <c r="A90" s="130">
        <v>5596</v>
      </c>
      <c r="B90" s="53" t="s">
        <v>328</v>
      </c>
      <c r="C90" s="163">
        <v>0</v>
      </c>
      <c r="D90" s="163">
        <v>0</v>
      </c>
      <c r="F90"/>
    </row>
    <row r="91" spans="1:6" ht="10.15" customHeight="1" x14ac:dyDescent="0.25">
      <c r="A91" s="130">
        <v>5597</v>
      </c>
      <c r="B91" s="53" t="s">
        <v>440</v>
      </c>
      <c r="C91" s="163">
        <v>0</v>
      </c>
      <c r="D91" s="163">
        <v>0</v>
      </c>
      <c r="F91"/>
    </row>
    <row r="92" spans="1:6" ht="10.15" customHeight="1" x14ac:dyDescent="0.25">
      <c r="A92" s="130">
        <v>5599</v>
      </c>
      <c r="B92" s="53" t="s">
        <v>442</v>
      </c>
      <c r="C92" s="163">
        <v>0</v>
      </c>
      <c r="D92" s="163">
        <v>0</v>
      </c>
      <c r="F92"/>
    </row>
    <row r="93" spans="1:6" ht="10.15" customHeight="1" x14ac:dyDescent="0.25">
      <c r="A93" s="155">
        <v>5600</v>
      </c>
      <c r="B93" s="156" t="s">
        <v>443</v>
      </c>
      <c r="C93" s="162">
        <f>+C94</f>
        <v>0</v>
      </c>
      <c r="D93" s="162">
        <f>+D94</f>
        <v>0</v>
      </c>
      <c r="F93"/>
    </row>
    <row r="94" spans="1:6" ht="10.15" customHeight="1" x14ac:dyDescent="0.25">
      <c r="A94" s="155">
        <v>5610</v>
      </c>
      <c r="B94" s="156" t="s">
        <v>444</v>
      </c>
      <c r="C94" s="162">
        <f>SUM(C95)</f>
        <v>0</v>
      </c>
      <c r="D94" s="162">
        <f>SUM(D95)</f>
        <v>0</v>
      </c>
      <c r="F94"/>
    </row>
    <row r="95" spans="1:6" ht="10.15" customHeight="1" x14ac:dyDescent="0.25">
      <c r="A95" s="130">
        <v>5611</v>
      </c>
      <c r="B95" s="53" t="s">
        <v>445</v>
      </c>
      <c r="C95" s="163">
        <v>0</v>
      </c>
      <c r="D95" s="163">
        <v>0</v>
      </c>
      <c r="F95"/>
    </row>
    <row r="96" spans="1:6" ht="10.15" customHeight="1" x14ac:dyDescent="0.25">
      <c r="A96" s="155">
        <v>2110</v>
      </c>
      <c r="B96" s="158" t="s">
        <v>496</v>
      </c>
      <c r="C96" s="162">
        <f>SUM(C97:C101)</f>
        <v>0</v>
      </c>
      <c r="D96" s="162">
        <f>SUM(D97:D101)</f>
        <v>0</v>
      </c>
      <c r="F96"/>
    </row>
    <row r="97" spans="1:6" ht="10.15" customHeight="1" x14ac:dyDescent="0.25">
      <c r="A97" s="130">
        <v>2111</v>
      </c>
      <c r="B97" s="53" t="s">
        <v>497</v>
      </c>
      <c r="C97" s="163">
        <v>0</v>
      </c>
      <c r="D97" s="163">
        <v>0</v>
      </c>
      <c r="F97"/>
    </row>
    <row r="98" spans="1:6" ht="10.15" customHeight="1" x14ac:dyDescent="0.25">
      <c r="A98" s="130">
        <v>2112</v>
      </c>
      <c r="B98" s="53" t="s">
        <v>498</v>
      </c>
      <c r="C98" s="163">
        <v>0</v>
      </c>
      <c r="D98" s="163">
        <v>0</v>
      </c>
      <c r="F98"/>
    </row>
    <row r="99" spans="1:6" ht="10.15" customHeight="1" x14ac:dyDescent="0.25">
      <c r="A99" s="130">
        <v>2112</v>
      </c>
      <c r="B99" s="53" t="s">
        <v>499</v>
      </c>
      <c r="C99" s="163">
        <v>0</v>
      </c>
      <c r="D99" s="163">
        <v>0</v>
      </c>
      <c r="F99"/>
    </row>
    <row r="100" spans="1:6" ht="10.15" customHeight="1" x14ac:dyDescent="0.25">
      <c r="A100" s="130">
        <v>2115</v>
      </c>
      <c r="B100" s="53" t="s">
        <v>500</v>
      </c>
      <c r="C100" s="163">
        <v>0</v>
      </c>
      <c r="D100" s="163">
        <v>0</v>
      </c>
      <c r="F100"/>
    </row>
    <row r="101" spans="1:6" ht="10.15" customHeight="1" x14ac:dyDescent="0.25">
      <c r="A101" s="130">
        <v>2114</v>
      </c>
      <c r="B101" s="53" t="s">
        <v>501</v>
      </c>
      <c r="C101" s="163">
        <v>0</v>
      </c>
      <c r="D101" s="163">
        <v>0</v>
      </c>
      <c r="F101"/>
    </row>
    <row r="102" spans="1:6" ht="10.15" customHeight="1" x14ac:dyDescent="0.25">
      <c r="A102" s="130"/>
      <c r="B102" s="157" t="s">
        <v>502</v>
      </c>
      <c r="C102" s="162">
        <f>+C103+C125</f>
        <v>0</v>
      </c>
      <c r="D102" s="162">
        <f>+D103+D125</f>
        <v>0</v>
      </c>
      <c r="F102"/>
    </row>
    <row r="103" spans="1:6" ht="10.15" customHeight="1" x14ac:dyDescent="0.2">
      <c r="A103" s="155">
        <v>4300</v>
      </c>
      <c r="B103" s="157" t="s">
        <v>43</v>
      </c>
      <c r="C103" s="163">
        <f>+C104+C107+C113+C115+C117</f>
        <v>0</v>
      </c>
      <c r="D103" s="163">
        <f>+D104+D107+D113+D115+D117</f>
        <v>0</v>
      </c>
    </row>
    <row r="104" spans="1:6" ht="10.15" customHeight="1" x14ac:dyDescent="0.2">
      <c r="A104" s="155">
        <v>4310</v>
      </c>
      <c r="B104" s="157" t="s">
        <v>313</v>
      </c>
      <c r="C104" s="162">
        <f>SUM(C105:C106)</f>
        <v>0</v>
      </c>
      <c r="D104" s="162">
        <f>SUM(D105:D106)</f>
        <v>0</v>
      </c>
    </row>
    <row r="105" spans="1:6" ht="10.15" customHeight="1" x14ac:dyDescent="0.2">
      <c r="A105" s="130">
        <v>4311</v>
      </c>
      <c r="B105" s="159" t="s">
        <v>314</v>
      </c>
      <c r="C105" s="163">
        <v>0</v>
      </c>
      <c r="D105" s="163">
        <v>0</v>
      </c>
    </row>
    <row r="106" spans="1:6" ht="10.15" customHeight="1" x14ac:dyDescent="0.2">
      <c r="A106" s="130">
        <v>4319</v>
      </c>
      <c r="B106" s="159" t="s">
        <v>315</v>
      </c>
      <c r="C106" s="163">
        <v>0</v>
      </c>
      <c r="D106" s="163">
        <v>0</v>
      </c>
    </row>
    <row r="107" spans="1:6" ht="10.15" customHeight="1" x14ac:dyDescent="0.2">
      <c r="A107" s="155">
        <v>4320</v>
      </c>
      <c r="B107" s="157" t="s">
        <v>316</v>
      </c>
      <c r="C107" s="162">
        <f>SUM(C108:C112)</f>
        <v>0</v>
      </c>
      <c r="D107" s="162">
        <f>SUM(D108:D112)</f>
        <v>0</v>
      </c>
    </row>
    <row r="108" spans="1:6" ht="10.15" customHeight="1" x14ac:dyDescent="0.2">
      <c r="A108" s="130">
        <v>4321</v>
      </c>
      <c r="B108" s="159" t="s">
        <v>317</v>
      </c>
      <c r="C108" s="163">
        <v>0</v>
      </c>
      <c r="D108" s="163">
        <v>0</v>
      </c>
    </row>
    <row r="109" spans="1:6" ht="10.15" customHeight="1" x14ac:dyDescent="0.2">
      <c r="A109" s="130">
        <v>4322</v>
      </c>
      <c r="B109" s="159" t="s">
        <v>318</v>
      </c>
      <c r="C109" s="163">
        <v>0</v>
      </c>
      <c r="D109" s="163">
        <v>0</v>
      </c>
    </row>
    <row r="110" spans="1:6" ht="10.15" customHeight="1" x14ac:dyDescent="0.2">
      <c r="A110" s="130">
        <v>4323</v>
      </c>
      <c r="B110" s="159" t="s">
        <v>319</v>
      </c>
      <c r="C110" s="163">
        <v>0</v>
      </c>
      <c r="D110" s="163">
        <v>0</v>
      </c>
    </row>
    <row r="111" spans="1:6" ht="10.15" customHeight="1" x14ac:dyDescent="0.2">
      <c r="A111" s="130">
        <v>4324</v>
      </c>
      <c r="B111" s="159" t="s">
        <v>320</v>
      </c>
      <c r="C111" s="163">
        <v>0</v>
      </c>
      <c r="D111" s="163">
        <v>0</v>
      </c>
    </row>
    <row r="112" spans="1:6" ht="10.15" customHeight="1" x14ac:dyDescent="0.2">
      <c r="A112" s="130">
        <v>4325</v>
      </c>
      <c r="B112" s="159" t="s">
        <v>321</v>
      </c>
      <c r="C112" s="163">
        <v>0</v>
      </c>
      <c r="D112" s="163">
        <v>0</v>
      </c>
    </row>
    <row r="113" spans="1:6" ht="10.15" customHeight="1" x14ac:dyDescent="0.2">
      <c r="A113" s="155">
        <v>4330</v>
      </c>
      <c r="B113" s="157" t="s">
        <v>322</v>
      </c>
      <c r="C113" s="162">
        <f>SUM(C114)</f>
        <v>0</v>
      </c>
      <c r="D113" s="162">
        <f>SUM(D114)</f>
        <v>0</v>
      </c>
    </row>
    <row r="114" spans="1:6" ht="10.15" customHeight="1" x14ac:dyDescent="0.2">
      <c r="A114" s="130">
        <v>4331</v>
      </c>
      <c r="B114" s="159" t="s">
        <v>322</v>
      </c>
      <c r="C114" s="163">
        <v>0</v>
      </c>
      <c r="D114" s="163">
        <v>0</v>
      </c>
    </row>
    <row r="115" spans="1:6" ht="10.15" customHeight="1" x14ac:dyDescent="0.2">
      <c r="A115" s="155">
        <v>4340</v>
      </c>
      <c r="B115" s="157" t="s">
        <v>323</v>
      </c>
      <c r="C115" s="162">
        <f>SUM(C116)</f>
        <v>0</v>
      </c>
      <c r="D115" s="162">
        <f>SUM(D116)</f>
        <v>0</v>
      </c>
    </row>
    <row r="116" spans="1:6" ht="10.15" customHeight="1" x14ac:dyDescent="0.2">
      <c r="A116" s="130">
        <v>4341</v>
      </c>
      <c r="B116" s="159" t="s">
        <v>323</v>
      </c>
      <c r="C116" s="163">
        <v>0</v>
      </c>
      <c r="D116" s="163">
        <v>0</v>
      </c>
    </row>
    <row r="117" spans="1:6" ht="10.15" customHeight="1" x14ac:dyDescent="0.2">
      <c r="A117" s="155">
        <v>4390</v>
      </c>
      <c r="B117" s="157" t="s">
        <v>324</v>
      </c>
      <c r="C117" s="162">
        <f>SUM(C118:C124)</f>
        <v>0</v>
      </c>
      <c r="D117" s="162">
        <f>SUM(D118:D124)</f>
        <v>0</v>
      </c>
    </row>
    <row r="118" spans="1:6" ht="10.15" customHeight="1" x14ac:dyDescent="0.2">
      <c r="A118" s="130">
        <v>4392</v>
      </c>
      <c r="B118" s="159" t="s">
        <v>325</v>
      </c>
      <c r="C118" s="163">
        <v>0</v>
      </c>
      <c r="D118" s="163">
        <v>0</v>
      </c>
    </row>
    <row r="119" spans="1:6" ht="10.15" customHeight="1" x14ac:dyDescent="0.2">
      <c r="A119" s="130">
        <v>4393</v>
      </c>
      <c r="B119" s="159" t="s">
        <v>326</v>
      </c>
      <c r="C119" s="163">
        <v>0</v>
      </c>
      <c r="D119" s="163">
        <v>0</v>
      </c>
    </row>
    <row r="120" spans="1:6" ht="10.15" customHeight="1" x14ac:dyDescent="0.2">
      <c r="A120" s="130">
        <v>4394</v>
      </c>
      <c r="B120" s="159" t="s">
        <v>327</v>
      </c>
      <c r="C120" s="163">
        <v>0</v>
      </c>
      <c r="D120" s="163">
        <v>0</v>
      </c>
    </row>
    <row r="121" spans="1:6" ht="10.15" customHeight="1" x14ac:dyDescent="0.2">
      <c r="A121" s="130">
        <v>4395</v>
      </c>
      <c r="B121" s="159" t="s">
        <v>328</v>
      </c>
      <c r="C121" s="163">
        <v>0</v>
      </c>
      <c r="D121" s="163">
        <v>0</v>
      </c>
    </row>
    <row r="122" spans="1:6" ht="10.15" customHeight="1" x14ac:dyDescent="0.2">
      <c r="A122" s="130">
        <v>4396</v>
      </c>
      <c r="B122" s="159" t="s">
        <v>329</v>
      </c>
      <c r="C122" s="163">
        <v>0</v>
      </c>
      <c r="D122" s="163">
        <v>0</v>
      </c>
    </row>
    <row r="123" spans="1:6" ht="10.15" customHeight="1" x14ac:dyDescent="0.2">
      <c r="A123" s="130">
        <v>4397</v>
      </c>
      <c r="B123" s="159" t="s">
        <v>330</v>
      </c>
      <c r="C123" s="163">
        <v>0</v>
      </c>
      <c r="D123" s="163">
        <v>0</v>
      </c>
    </row>
    <row r="124" spans="1:6" ht="10.15" customHeight="1" x14ac:dyDescent="0.2">
      <c r="A124" s="130">
        <v>4399</v>
      </c>
      <c r="B124" s="159" t="s">
        <v>324</v>
      </c>
      <c r="C124" s="163">
        <v>0</v>
      </c>
      <c r="D124" s="163">
        <v>0</v>
      </c>
    </row>
    <row r="125" spans="1:6" ht="10.15" customHeight="1" x14ac:dyDescent="0.25">
      <c r="A125" s="155">
        <v>1120</v>
      </c>
      <c r="B125" s="158" t="s">
        <v>503</v>
      </c>
      <c r="C125" s="162">
        <f>SUM(C126:C134)</f>
        <v>0</v>
      </c>
      <c r="D125" s="162">
        <f>SUM(D126:D134)</f>
        <v>0</v>
      </c>
      <c r="F125"/>
    </row>
    <row r="126" spans="1:6" customFormat="1" ht="10.15" customHeight="1" x14ac:dyDescent="0.25">
      <c r="A126" s="130">
        <v>1124</v>
      </c>
      <c r="B126" s="160" t="s">
        <v>504</v>
      </c>
      <c r="C126" s="163">
        <v>0</v>
      </c>
      <c r="D126" s="163">
        <v>0</v>
      </c>
    </row>
    <row r="127" spans="1:6" ht="10.15" customHeight="1" x14ac:dyDescent="0.25">
      <c r="A127" s="130">
        <v>1124</v>
      </c>
      <c r="B127" s="160" t="s">
        <v>505</v>
      </c>
      <c r="C127" s="163">
        <v>0</v>
      </c>
      <c r="D127" s="163">
        <v>0</v>
      </c>
      <c r="F127"/>
    </row>
    <row r="128" spans="1:6" ht="10.15" customHeight="1" x14ac:dyDescent="0.25">
      <c r="A128" s="130">
        <v>1124</v>
      </c>
      <c r="B128" s="160" t="s">
        <v>506</v>
      </c>
      <c r="C128" s="163">
        <v>0</v>
      </c>
      <c r="D128" s="163">
        <v>0</v>
      </c>
      <c r="F128"/>
    </row>
    <row r="129" spans="1:6" ht="10.15" customHeight="1" x14ac:dyDescent="0.25">
      <c r="A129" s="130">
        <v>1124</v>
      </c>
      <c r="B129" s="160" t="s">
        <v>507</v>
      </c>
      <c r="C129" s="163">
        <v>0</v>
      </c>
      <c r="D129" s="163">
        <v>0</v>
      </c>
      <c r="F129"/>
    </row>
    <row r="130" spans="1:6" ht="10.15" customHeight="1" x14ac:dyDescent="0.25">
      <c r="A130" s="130">
        <v>1124</v>
      </c>
      <c r="B130" s="160" t="s">
        <v>508</v>
      </c>
      <c r="C130" s="163">
        <v>0</v>
      </c>
      <c r="D130" s="163">
        <v>0</v>
      </c>
      <c r="F130"/>
    </row>
    <row r="131" spans="1:6" ht="10.15" customHeight="1" x14ac:dyDescent="0.25">
      <c r="A131" s="130">
        <v>1124</v>
      </c>
      <c r="B131" s="160" t="s">
        <v>509</v>
      </c>
      <c r="C131" s="163">
        <v>0</v>
      </c>
      <c r="D131" s="163">
        <v>0</v>
      </c>
      <c r="F131"/>
    </row>
    <row r="132" spans="1:6" ht="10.15" customHeight="1" x14ac:dyDescent="0.25">
      <c r="A132" s="130">
        <v>1122</v>
      </c>
      <c r="B132" s="160" t="s">
        <v>510</v>
      </c>
      <c r="C132" s="163">
        <v>0</v>
      </c>
      <c r="D132" s="163">
        <v>0</v>
      </c>
      <c r="F132"/>
    </row>
    <row r="133" spans="1:6" ht="10.15" customHeight="1" x14ac:dyDescent="0.25">
      <c r="A133" s="130">
        <v>1122</v>
      </c>
      <c r="B133" s="160" t="s">
        <v>511</v>
      </c>
      <c r="C133" s="163">
        <v>0</v>
      </c>
      <c r="D133" s="163">
        <v>0</v>
      </c>
      <c r="F133"/>
    </row>
    <row r="134" spans="1:6" ht="10.15" customHeight="1" x14ac:dyDescent="0.25">
      <c r="A134" s="130">
        <v>1122</v>
      </c>
      <c r="B134" s="160" t="s">
        <v>512</v>
      </c>
      <c r="C134" s="163">
        <v>0</v>
      </c>
      <c r="D134" s="163">
        <v>0</v>
      </c>
      <c r="F134"/>
    </row>
    <row r="135" spans="1:6" ht="10.15" customHeight="1" x14ac:dyDescent="0.25">
      <c r="A135" s="51"/>
      <c r="B135" s="161" t="s">
        <v>513</v>
      </c>
      <c r="C135" s="162">
        <f>C47+C48-C102</f>
        <v>34016081.480000004</v>
      </c>
      <c r="D135" s="162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35" t="s">
        <v>64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2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9685039370078741" right="0.19685039370078741" top="0.39370078740157483" bottom="0.3937007874015748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5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2023-01-18T18:38:40Z</cp:lastPrinted>
  <dcterms:created xsi:type="dcterms:W3CDTF">2012-12-11T20:36:24Z</dcterms:created>
  <dcterms:modified xsi:type="dcterms:W3CDTF">2023-01-18T18:41:02Z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